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15" windowWidth="15195" windowHeight="9675"/>
  </bookViews>
  <sheets>
    <sheet name="на подпись" sheetId="10" r:id="rId1"/>
  </sheets>
  <definedNames>
    <definedName name="_xlnm.Print_Titles" localSheetId="0">'на подпись'!$5:$6</definedName>
    <definedName name="_xlnm.Print_Area" localSheetId="0">'на подпись'!$A$1:$G$74</definedName>
  </definedNames>
  <calcPr calcId="125725"/>
</workbook>
</file>

<file path=xl/calcChain.xml><?xml version="1.0" encoding="utf-8"?>
<calcChain xmlns="http://schemas.openxmlformats.org/spreadsheetml/2006/main">
  <c r="C23" i="10"/>
  <c r="C29" s="1"/>
  <c r="F29"/>
  <c r="F25"/>
  <c r="F24"/>
  <c r="F23"/>
  <c r="F22"/>
  <c r="F21"/>
  <c r="F19"/>
  <c r="F18"/>
  <c r="F17"/>
  <c r="F16"/>
  <c r="F11"/>
  <c r="F10"/>
  <c r="F9"/>
  <c r="E29"/>
  <c r="D29"/>
  <c r="C8"/>
  <c r="D8"/>
  <c r="E8"/>
  <c r="G9"/>
  <c r="G10"/>
  <c r="G11"/>
  <c r="G12"/>
  <c r="G13"/>
  <c r="G14"/>
  <c r="G15"/>
  <c r="G16"/>
  <c r="G17"/>
  <c r="G18"/>
  <c r="G19"/>
  <c r="G20"/>
  <c r="G21"/>
  <c r="G22"/>
  <c r="D23"/>
  <c r="E23"/>
  <c r="G24"/>
  <c r="G25"/>
  <c r="G26"/>
  <c r="G27"/>
  <c r="G28"/>
  <c r="E44"/>
  <c r="C38"/>
  <c r="D38"/>
  <c r="E38"/>
  <c r="G38" s="1"/>
  <c r="C40"/>
  <c r="D40"/>
  <c r="E40"/>
  <c r="G40" s="1"/>
  <c r="C44"/>
  <c r="D44"/>
  <c r="C46"/>
  <c r="D46"/>
  <c r="E46"/>
  <c r="G46" s="1"/>
  <c r="C51"/>
  <c r="D51"/>
  <c r="E51"/>
  <c r="G51" s="1"/>
  <c r="C54"/>
  <c r="D54"/>
  <c r="E54"/>
  <c r="G54" s="1"/>
  <c r="C58"/>
  <c r="D58"/>
  <c r="E58"/>
  <c r="F58" s="1"/>
  <c r="C60"/>
  <c r="D60"/>
  <c r="E60"/>
  <c r="C62"/>
  <c r="D62"/>
  <c r="E62"/>
  <c r="C64"/>
  <c r="D64"/>
  <c r="E64"/>
  <c r="C31"/>
  <c r="E31"/>
  <c r="D31"/>
  <c r="G23" l="1"/>
  <c r="G29"/>
  <c r="F8"/>
  <c r="G8"/>
  <c r="F62"/>
  <c r="G58"/>
  <c r="G62"/>
  <c r="F60"/>
  <c r="F40"/>
  <c r="F64"/>
  <c r="E67"/>
  <c r="F51"/>
  <c r="F46"/>
  <c r="F44"/>
  <c r="D67"/>
  <c r="D68" s="1"/>
  <c r="C67"/>
  <c r="F54"/>
  <c r="F38"/>
  <c r="F67"/>
  <c r="G64"/>
  <c r="G60"/>
  <c r="G44"/>
  <c r="E68"/>
  <c r="G31"/>
  <c r="F31"/>
  <c r="G67" l="1"/>
  <c r="C68"/>
</calcChain>
</file>

<file path=xl/sharedStrings.xml><?xml version="1.0" encoding="utf-8"?>
<sst xmlns="http://schemas.openxmlformats.org/spreadsheetml/2006/main" count="123" uniqueCount="121">
  <si>
    <t>Общегосударственные вопросы</t>
  </si>
  <si>
    <t>Расходы</t>
  </si>
  <si>
    <t>Иные источники внутреннего финансирования  дефицитов бюджетов</t>
  </si>
  <si>
    <t>Изменение остатков средств на счетах по учету  средств бюджета</t>
  </si>
  <si>
    <t>Доходы</t>
  </si>
  <si>
    <t>Национальная экономика</t>
  </si>
  <si>
    <t>Наименование показателя</t>
  </si>
  <si>
    <t>Жилищно-коммунальное хозяйство</t>
  </si>
  <si>
    <t>налоги на прибыль, доходы</t>
  </si>
  <si>
    <t>налоги  на товары (работы, услуги), реализуемые на территории   Российской Федерации</t>
  </si>
  <si>
    <t>налоги на совокупный доход</t>
  </si>
  <si>
    <t>налоги на имущество</t>
  </si>
  <si>
    <t>налоги, сборы и регулярные платежи за пользование природными ресурсами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</si>
  <si>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</si>
  <si>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</si>
  <si>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</si>
  <si>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</si>
  <si>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</si>
  <si>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</si>
  <si>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</si>
  <si>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</si>
  <si>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</si>
  <si>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 от других бюджетов бюджетной системы Российской Федерации</t>
  </si>
  <si>
    <t>Образование</t>
  </si>
  <si>
    <t>Социальная политика</t>
  </si>
  <si>
    <t>(тыс. рублей)</t>
  </si>
  <si>
    <t>Национальная безопасность и правоохранительная деятельность</t>
  </si>
  <si>
    <t>Результат исполнения бюджета (дефицит "--", профицит "+")</t>
  </si>
  <si>
    <t>Кредиты кредитных организаций в валюте  Российской Федерации</t>
  </si>
  <si>
    <t>Бюджетные кредиты от других бюджетов бюджетной  системы Российской Федерации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</si>
  <si>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</si>
  <si>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</si>
  <si>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Налоговые и неналоговые доходы</t>
  </si>
  <si>
    <t>Безвозмездные поступления</t>
  </si>
  <si>
    <t>Всего:</t>
  </si>
  <si>
    <t>Культура, кинематография</t>
  </si>
  <si>
    <t>Физическая культура и спорт</t>
  </si>
  <si>
    <t>Средства массовой информации</t>
  </si>
  <si>
    <t>Обслуживание государственного долга</t>
  </si>
  <si>
    <t>Межбюджетные трансферты общего характера бюджетам муниципальных образований</t>
  </si>
  <si>
    <t>Источники внутреннего финансирования дефицита областного бюджета</t>
  </si>
  <si>
    <t>безвозмездные поступления от негосударственных  организаций</t>
  </si>
  <si>
    <t>Бюджетные назначения на 2016 год</t>
  </si>
  <si>
    <t>безвозмездные поступления от других бюджетов бюджетной системы субъектов Российской Федерации</t>
  </si>
  <si>
    <t>% исполнения к плану 2016 года</t>
  </si>
  <si>
    <t>% исполнения 2016 к 2015 году</t>
  </si>
  <si>
    <t xml:space="preserve"> 1 01 00000 00 0000 000</t>
  </si>
  <si>
    <t xml:space="preserve"> 1 03 00000 00 0000 000</t>
  </si>
  <si>
    <t xml:space="preserve"> 1 05 00000 00 0000 000</t>
  </si>
  <si>
    <r>
      <t xml:space="preserve"> </t>
    </r>
    <r>
      <rPr>
        <sz val="8"/>
        <rFont val="Arial Cyr"/>
        <charset val="204"/>
      </rPr>
      <t>1 08 00000 00 0000 000</t>
    </r>
  </si>
  <si>
    <t xml:space="preserve"> 1 11 00000 00 0000 000</t>
  </si>
  <si>
    <t xml:space="preserve"> 1 12 00000 00 0000 000</t>
  </si>
  <si>
    <t xml:space="preserve"> 1 14 00000 00 0000 000</t>
  </si>
  <si>
    <t xml:space="preserve"> 1 16 00000 00 0000 000</t>
  </si>
  <si>
    <t xml:space="preserve"> 1 17 00000 00 0000 000</t>
  </si>
  <si>
    <t xml:space="preserve"> 2 00 00000 00 0000 000</t>
  </si>
  <si>
    <t>КБК</t>
  </si>
  <si>
    <t>0100</t>
  </si>
  <si>
    <t>0103</t>
  </si>
  <si>
    <t>0104</t>
  </si>
  <si>
    <t>0106</t>
  </si>
  <si>
    <t>0111</t>
  </si>
  <si>
    <t>0113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</si>
  <si>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</si>
  <si>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</si>
  <si>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</si>
  <si>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</si>
  <si>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</si>
  <si>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</si>
  <si>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0300</t>
  </si>
  <si>
    <t>0400</t>
  </si>
  <si>
    <t>0309</t>
  </si>
  <si>
    <t>0405</t>
  </si>
  <si>
    <t>0409</t>
  </si>
  <si>
    <t>0412</t>
  </si>
  <si>
    <t>0500</t>
  </si>
  <si>
    <t>0501</t>
  </si>
  <si>
    <t>0700</t>
  </si>
  <si>
    <t>0701</t>
  </si>
  <si>
    <t>0702</t>
  </si>
  <si>
    <t>0707</t>
  </si>
  <si>
    <t>0709</t>
  </si>
  <si>
    <t>0800</t>
  </si>
  <si>
    <t>0801</t>
  </si>
  <si>
    <t>0802</t>
  </si>
  <si>
    <t>1000</t>
  </si>
  <si>
    <t>1001</t>
  </si>
  <si>
    <t>1003</t>
  </si>
  <si>
    <t>1004</t>
  </si>
  <si>
    <t>1100</t>
  </si>
  <si>
    <t>1101</t>
  </si>
  <si>
    <t>1200</t>
  </si>
  <si>
    <t>1202</t>
  </si>
  <si>
    <t>1300</t>
  </si>
  <si>
    <t>1301</t>
  </si>
  <si>
    <t>1400</t>
  </si>
  <si>
    <t>1401</t>
  </si>
  <si>
    <t>1403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</si>
  <si>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</si>
  <si>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</si>
  <si>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экономике</t>
  </si>
  <si>
    <t>Жилищное хозяйство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</si>
  <si>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</si>
  <si>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</si>
  <si>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</si>
  <si>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</si>
  <si>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Культура</t>
  </si>
  <si>
    <t>Другие вопросы в области культуры, кинематографии</t>
  </si>
  <si>
    <t>Пенсионное обеспечение</t>
  </si>
  <si>
    <t>Социальное обеспечение населения</t>
  </si>
  <si>
    <t>Охрана семьи и детства</t>
  </si>
  <si>
    <t xml:space="preserve">Физическая культура </t>
  </si>
  <si>
    <t>Периодическая печать и издательства</t>
  </si>
  <si>
    <t>Обслуживание внутреннего государственного и муниципального долга</t>
  </si>
  <si>
    <t>Дотации на ввыравнивание бюджетной обеспеченности субъектов Российской Федерации и муниципальных образований</t>
  </si>
  <si>
    <t>Прочие межбюджетные трансферты бюджетам субъектов Российской Федерации и муниципальных образований общего характера</t>
  </si>
  <si>
    <t>Кассовое исполнение
 за  январь-сентябрь 2015 года</t>
  </si>
  <si>
    <t>Кассовое исполнение
 за  январь-сентябрь 2016 года</t>
  </si>
  <si>
    <t>0105</t>
  </si>
  <si>
    <t>Судебная система</t>
  </si>
  <si>
    <t xml:space="preserve">    Сведения об исполнении бюджета Романовского муниципального района Саратовской области 
за 9 месяцев 2016 года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</si>
</sst>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4">
    <font>
      <sz val="8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164" fontId="0" fillId="0" borderId="0" xfId="0" applyNumberFormat="1"/>
    <xf numFmtId="0" fontId="2" fillId="0" borderId="0" xfId="0" applyFont="1"/>
    <xf numFmtId="0" fontId="0" fillId="2" borderId="0" xfId="0" applyFill="1" applyAlignment="1"/>
    <xf numFmtId="0" fontId="0" fillId="2" borderId="0" xfId="0" applyFill="1"/>
    <xf numFmtId="0" fontId="1" fillId="2" borderId="0" xfId="0" applyFont="1" applyFill="1"/>
    <xf numFmtId="0" fontId="2" fillId="2" borderId="0" xfId="0" applyFont="1" applyFill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/>
    <xf numFmtId="164" fontId="0" fillId="2" borderId="2" xfId="0" applyNumberFormat="1" applyFill="1" applyBorder="1" applyAlignment="1"/>
    <xf numFmtId="164" fontId="1" fillId="2" borderId="0" xfId="0" applyNumberFormat="1" applyFont="1" applyFill="1"/>
    <xf numFmtId="0" fontId="1" fillId="2" borderId="0" xfId="0" applyFont="1" applyFill="1" applyAlignment="1"/>
    <xf numFmtId="164" fontId="1" fillId="2" borderId="2" xfId="0" applyNumberFormat="1" applyFont="1" applyFill="1" applyBorder="1" applyAlignment="1"/>
    <xf numFmtId="164" fontId="1" fillId="0" borderId="2" xfId="0" applyNumberFormat="1" applyFont="1" applyFill="1" applyBorder="1" applyAlignment="1"/>
    <xf numFmtId="164" fontId="0" fillId="0" borderId="2" xfId="0" applyNumberFormat="1" applyFont="1" applyFill="1" applyBorder="1" applyAlignment="1"/>
    <xf numFmtId="164" fontId="2" fillId="0" borderId="2" xfId="0" applyNumberFormat="1" applyFont="1" applyFill="1" applyBorder="1" applyAlignment="1"/>
    <xf numFmtId="164" fontId="0" fillId="0" borderId="2" xfId="0" applyNumberFormat="1" applyFill="1" applyBorder="1" applyAlignment="1"/>
    <xf numFmtId="164" fontId="1" fillId="0" borderId="3" xfId="0" applyNumberFormat="1" applyFont="1" applyFill="1" applyBorder="1" applyAlignment="1"/>
    <xf numFmtId="0" fontId="1" fillId="2" borderId="6" xfId="0" applyFont="1" applyFill="1" applyBorder="1" applyAlignment="1">
      <alignment vertical="justify" wrapText="1"/>
    </xf>
    <xf numFmtId="0" fontId="2" fillId="2" borderId="6" xfId="0" applyFont="1" applyFill="1" applyBorder="1" applyAlignment="1">
      <alignment horizontal="left" vertical="justify" wrapText="1" indent="3"/>
    </xf>
    <xf numFmtId="0" fontId="2" fillId="2" borderId="6" xfId="0" applyFont="1" applyFill="1" applyBorder="1" applyAlignment="1">
      <alignment horizontal="left" vertical="top" wrapText="1" indent="3" readingOrder="1"/>
    </xf>
    <xf numFmtId="0" fontId="2" fillId="2" borderId="6" xfId="0" applyFont="1" applyFill="1" applyBorder="1" applyAlignment="1">
      <alignment horizontal="left" vertical="top" wrapText="1" indent="3"/>
    </xf>
    <xf numFmtId="0" fontId="1" fillId="2" borderId="6" xfId="0" applyFont="1" applyFill="1" applyBorder="1" applyAlignment="1">
      <alignment vertical="top" wrapText="1"/>
    </xf>
    <xf numFmtId="0" fontId="0" fillId="2" borderId="6" xfId="0" applyFill="1" applyBorder="1" applyAlignment="1">
      <alignment horizontal="left" vertical="top" wrapText="1" indent="3"/>
    </xf>
    <xf numFmtId="0" fontId="0" fillId="2" borderId="6" xfId="0" applyFill="1" applyBorder="1" applyAlignment="1">
      <alignment horizontal="left" vertical="top" wrapText="1" indent="3" readingOrder="1"/>
    </xf>
    <xf numFmtId="0" fontId="1" fillId="2" borderId="4" xfId="0" applyFont="1" applyFill="1" applyBorder="1" applyAlignment="1">
      <alignment vertical="top" wrapText="1"/>
    </xf>
    <xf numFmtId="0" fontId="2" fillId="2" borderId="6" xfId="0" applyFont="1" applyFill="1" applyBorder="1" applyAlignment="1">
      <alignment vertical="top" wrapText="1"/>
    </xf>
    <xf numFmtId="0" fontId="0" fillId="2" borderId="6" xfId="0" applyFill="1" applyBorder="1" applyAlignment="1">
      <alignment vertical="top" wrapText="1"/>
    </xf>
    <xf numFmtId="0" fontId="1" fillId="2" borderId="7" xfId="0" applyFont="1" applyFill="1" applyBorder="1" applyAlignment="1">
      <alignment vertical="top" wrapText="1"/>
    </xf>
    <xf numFmtId="0" fontId="1" fillId="2" borderId="8" xfId="0" applyFont="1" applyFill="1" applyBorder="1" applyAlignment="1">
      <alignment horizontal="center" vertical="center" wrapText="1"/>
    </xf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1" fillId="2" borderId="9" xfId="0" applyFont="1" applyFill="1" applyBorder="1" applyAlignment="1">
      <alignment horizontal="center" vertical="center" wrapText="1"/>
    </xf>
    <xf numFmtId="164" fontId="1" fillId="2" borderId="10" xfId="0" applyNumberFormat="1" applyFont="1" applyFill="1" applyBorder="1"/>
    <xf numFmtId="164" fontId="2" fillId="2" borderId="10" xfId="0" applyNumberFormat="1" applyFont="1" applyFill="1" applyBorder="1"/>
    <xf numFmtId="164" fontId="1" fillId="0" borderId="10" xfId="0" applyNumberFormat="1" applyFont="1" applyFill="1" applyBorder="1"/>
    <xf numFmtId="164" fontId="2" fillId="0" borderId="10" xfId="0" applyNumberFormat="1" applyFont="1" applyFill="1" applyBorder="1"/>
    <xf numFmtId="164" fontId="1" fillId="0" borderId="11" xfId="0" applyNumberFormat="1" applyFont="1" applyFill="1" applyBorder="1"/>
    <xf numFmtId="0" fontId="1" fillId="2" borderId="2" xfId="0" applyFont="1" applyFill="1" applyBorder="1"/>
    <xf numFmtId="4" fontId="1" fillId="2" borderId="6" xfId="0" applyNumberFormat="1" applyFont="1" applyFill="1" applyBorder="1" applyAlignment="1">
      <alignment vertical="justify" wrapText="1"/>
    </xf>
    <xf numFmtId="165" fontId="1" fillId="2" borderId="2" xfId="0" applyNumberFormat="1" applyFont="1" applyFill="1" applyBorder="1"/>
    <xf numFmtId="4" fontId="1" fillId="2" borderId="4" xfId="0" applyNumberFormat="1" applyFont="1" applyFill="1" applyBorder="1" applyAlignment="1">
      <alignment vertical="top" wrapText="1"/>
    </xf>
    <xf numFmtId="49" fontId="0" fillId="0" borderId="2" xfId="0" applyNumberForma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0" fillId="0" borderId="2" xfId="0" applyNumberFormat="1" applyFont="1" applyBorder="1" applyAlignment="1">
      <alignment horizontal="center"/>
    </xf>
    <xf numFmtId="0" fontId="0" fillId="2" borderId="6" xfId="0" applyFont="1" applyFill="1" applyBorder="1" applyAlignment="1">
      <alignment vertical="top" wrapText="1"/>
    </xf>
    <xf numFmtId="0" fontId="0" fillId="2" borderId="4" xfId="0" applyFill="1" applyBorder="1" applyAlignment="1">
      <alignment vertical="top" wrapText="1"/>
    </xf>
    <xf numFmtId="164" fontId="0" fillId="0" borderId="10" xfId="0" applyNumberFormat="1" applyFont="1" applyFill="1" applyBorder="1"/>
    <xf numFmtId="165" fontId="0" fillId="2" borderId="6" xfId="0" applyNumberFormat="1" applyFont="1" applyFill="1" applyBorder="1" applyAlignment="1">
      <alignment wrapText="1"/>
    </xf>
    <xf numFmtId="165" fontId="0" fillId="2" borderId="2" xfId="0" applyNumberFormat="1" applyFont="1" applyFill="1" applyBorder="1" applyAlignment="1">
      <alignment wrapText="1"/>
    </xf>
    <xf numFmtId="165" fontId="1" fillId="2" borderId="6" xfId="0" applyNumberFormat="1" applyFont="1" applyFill="1" applyBorder="1" applyAlignment="1">
      <alignment wrapText="1"/>
    </xf>
    <xf numFmtId="165" fontId="1" fillId="2" borderId="4" xfId="0" applyNumberFormat="1" applyFont="1" applyFill="1" applyBorder="1" applyAlignment="1">
      <alignment wrapText="1"/>
    </xf>
    <xf numFmtId="165" fontId="1" fillId="0" borderId="2" xfId="0" applyNumberFormat="1" applyFont="1" applyBorder="1"/>
    <xf numFmtId="165" fontId="0" fillId="0" borderId="2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0" fillId="0" borderId="12" xfId="0" applyBorder="1" applyAlignment="1"/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3" xfId="0" applyBorder="1"/>
    <xf numFmtId="164" fontId="1" fillId="2" borderId="6" xfId="0" applyNumberFormat="1" applyFont="1" applyFill="1" applyBorder="1" applyAlignment="1">
      <alignment vertical="top" wrapText="1"/>
    </xf>
    <xf numFmtId="0" fontId="2" fillId="2" borderId="6" xfId="0" applyFont="1" applyFill="1" applyBorder="1" applyAlignment="1">
      <alignment wrapText="1"/>
    </xf>
    <xf numFmtId="4" fontId="2" fillId="2" borderId="6" xfId="0" applyNumberFormat="1" applyFont="1" applyFill="1" applyBorder="1" applyAlignment="1">
      <alignment wrapText="1"/>
    </xf>
    <xf numFmtId="0" fontId="1" fillId="2" borderId="6" xfId="0" applyFont="1" applyFill="1" applyBorder="1" applyAlignment="1">
      <alignment wrapText="1"/>
    </xf>
    <xf numFmtId="0" fontId="0" fillId="2" borderId="6" xfId="0" applyFill="1" applyBorder="1" applyAlignment="1">
      <alignment wrapText="1"/>
    </xf>
    <xf numFmtId="0" fontId="0" fillId="0" borderId="0" xfId="0" applyBorder="1"/>
    <xf numFmtId="164" fontId="0" fillId="2" borderId="19" xfId="0" applyNumberFormat="1" applyFont="1" applyFill="1" applyBorder="1"/>
    <xf numFmtId="165" fontId="2" fillId="2" borderId="6" xfId="0" applyNumberFormat="1" applyFont="1" applyFill="1" applyBorder="1" applyAlignment="1">
      <alignment wrapText="1"/>
    </xf>
    <xf numFmtId="165" fontId="1" fillId="2" borderId="7" xfId="0" applyNumberFormat="1" applyFont="1" applyFill="1" applyBorder="1" applyAlignment="1"/>
    <xf numFmtId="165" fontId="1" fillId="0" borderId="6" xfId="0" applyNumberFormat="1" applyFont="1" applyFill="1" applyBorder="1" applyAlignment="1">
      <alignment wrapText="1"/>
    </xf>
    <xf numFmtId="164" fontId="0" fillId="0" borderId="19" xfId="0" applyNumberFormat="1" applyFont="1" applyFill="1" applyBorder="1" applyAlignment="1"/>
    <xf numFmtId="0" fontId="3" fillId="2" borderId="0" xfId="0" applyFont="1" applyFill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5"/>
  <sheetViews>
    <sheetView tabSelected="1" zoomScale="110" zoomScaleNormal="110" workbookViewId="0">
      <selection activeCell="B1" sqref="B1:F3"/>
    </sheetView>
  </sheetViews>
  <sheetFormatPr defaultRowHeight="11.25"/>
  <cols>
    <col min="1" max="1" width="22.6640625" customWidth="1"/>
    <col min="2" max="2" width="63.1640625" style="6" customWidth="1"/>
    <col min="3" max="3" width="17" style="6" customWidth="1"/>
    <col min="4" max="4" width="16.6640625" style="6" customWidth="1"/>
    <col min="5" max="5" width="16" style="6" customWidth="1"/>
    <col min="6" max="6" width="14.83203125" style="7" customWidth="1"/>
    <col min="7" max="7" width="14" customWidth="1"/>
    <col min="8" max="8" width="9.33203125" customWidth="1"/>
    <col min="9" max="9" width="11.6640625" bestFit="1" customWidth="1"/>
  </cols>
  <sheetData>
    <row r="1" spans="1:9" s="1" customFormat="1">
      <c r="B1" s="74" t="s">
        <v>120</v>
      </c>
      <c r="C1" s="74"/>
      <c r="D1" s="74"/>
      <c r="E1" s="74"/>
      <c r="F1" s="74"/>
    </row>
    <row r="2" spans="1:9" s="1" customFormat="1">
      <c r="B2" s="74"/>
      <c r="C2" s="74"/>
      <c r="D2" s="74"/>
      <c r="E2" s="74"/>
      <c r="F2" s="74"/>
    </row>
    <row r="3" spans="1:9" ht="28.5" customHeight="1">
      <c r="B3" s="74"/>
      <c r="C3" s="74"/>
      <c r="D3" s="74"/>
      <c r="E3" s="74"/>
      <c r="F3" s="74"/>
    </row>
    <row r="4" spans="1:9" s="1" customFormat="1" ht="12" thickBot="1">
      <c r="A4" s="59"/>
      <c r="B4" s="6"/>
      <c r="C4" s="6"/>
      <c r="D4" s="6"/>
      <c r="E4" s="6"/>
      <c r="F4" s="9" t="s">
        <v>25</v>
      </c>
    </row>
    <row r="5" spans="1:9" s="2" customFormat="1" ht="63" customHeight="1" thickBot="1">
      <c r="A5" s="60" t="s">
        <v>56</v>
      </c>
      <c r="B5" s="32" t="s">
        <v>6</v>
      </c>
      <c r="C5" s="10" t="s">
        <v>116</v>
      </c>
      <c r="D5" s="10" t="s">
        <v>42</v>
      </c>
      <c r="E5" s="10" t="s">
        <v>117</v>
      </c>
      <c r="F5" s="10" t="s">
        <v>44</v>
      </c>
      <c r="G5" s="10" t="s">
        <v>45</v>
      </c>
    </row>
    <row r="6" spans="1:9" s="2" customFormat="1" ht="12" customHeight="1" thickBot="1">
      <c r="A6" s="60">
        <v>1</v>
      </c>
      <c r="B6" s="32">
        <v>2</v>
      </c>
      <c r="C6" s="10">
        <v>3</v>
      </c>
      <c r="D6" s="10">
        <v>4</v>
      </c>
      <c r="E6" s="10">
        <v>5</v>
      </c>
      <c r="F6" s="36">
        <v>6</v>
      </c>
      <c r="G6" s="60">
        <v>7</v>
      </c>
    </row>
    <row r="7" spans="1:9" s="2" customFormat="1" ht="12" customHeight="1">
      <c r="A7" s="61"/>
      <c r="B7" s="75" t="s">
        <v>4</v>
      </c>
      <c r="C7" s="76"/>
      <c r="D7" s="76"/>
      <c r="E7" s="76"/>
      <c r="F7" s="77"/>
      <c r="G7" s="58"/>
    </row>
    <row r="8" spans="1:9">
      <c r="A8" s="33"/>
      <c r="B8" s="21" t="s">
        <v>32</v>
      </c>
      <c r="C8" s="43">
        <f>C9+C10+C11+C14+C16+C17+C19+C21+C22</f>
        <v>22155.9</v>
      </c>
      <c r="D8" s="15">
        <f>SUM(D9:D22)</f>
        <v>38456.9</v>
      </c>
      <c r="E8" s="15">
        <f>SUM(E9:E22)</f>
        <v>28114.2</v>
      </c>
      <c r="F8" s="37">
        <f>E8/D8*100</f>
        <v>73.105736551828144</v>
      </c>
      <c r="G8" s="44">
        <f>E8/C8*100</f>
        <v>126.8926109975221</v>
      </c>
      <c r="H8" s="8"/>
    </row>
    <row r="9" spans="1:9">
      <c r="A9" s="33" t="s">
        <v>46</v>
      </c>
      <c r="B9" s="22" t="s">
        <v>8</v>
      </c>
      <c r="C9" s="65">
        <v>8440.2000000000007</v>
      </c>
      <c r="D9" s="12">
        <v>13545.6</v>
      </c>
      <c r="E9" s="11">
        <v>8756.7000000000007</v>
      </c>
      <c r="F9" s="38">
        <f>E9/D9*100</f>
        <v>64.646084337349393</v>
      </c>
      <c r="G9" s="44">
        <f t="shared" ref="G9:G29" si="0">E9/C9*100</f>
        <v>103.74991113954646</v>
      </c>
      <c r="H9" s="4"/>
      <c r="I9" s="4"/>
    </row>
    <row r="10" spans="1:9" ht="22.5">
      <c r="A10" s="33" t="s">
        <v>47</v>
      </c>
      <c r="B10" s="23" t="s">
        <v>9</v>
      </c>
      <c r="C10" s="64">
        <v>835.4</v>
      </c>
      <c r="D10" s="12">
        <v>7450.2</v>
      </c>
      <c r="E10" s="11">
        <v>7061.2</v>
      </c>
      <c r="F10" s="38">
        <f>E10/D10*100</f>
        <v>94.77866366003596</v>
      </c>
      <c r="G10" s="44">
        <f t="shared" si="0"/>
        <v>845.24778549197993</v>
      </c>
    </row>
    <row r="11" spans="1:9">
      <c r="A11" s="33" t="s">
        <v>48</v>
      </c>
      <c r="B11" s="24" t="s">
        <v>10</v>
      </c>
      <c r="C11" s="65">
        <v>3752.8</v>
      </c>
      <c r="D11" s="12">
        <v>8201.6</v>
      </c>
      <c r="E11" s="11">
        <v>7807.2</v>
      </c>
      <c r="F11" s="38">
        <f>E11/D11*100</f>
        <v>95.191182208349574</v>
      </c>
      <c r="G11" s="44">
        <f t="shared" si="0"/>
        <v>208.03666595608613</v>
      </c>
    </row>
    <row r="12" spans="1:9" hidden="1">
      <c r="A12" s="33"/>
      <c r="B12" s="24" t="s">
        <v>11</v>
      </c>
      <c r="C12" s="64"/>
      <c r="D12" s="12"/>
      <c r="E12" s="11"/>
      <c r="F12" s="38"/>
      <c r="G12" s="44" t="e">
        <f t="shared" si="0"/>
        <v>#DIV/0!</v>
      </c>
    </row>
    <row r="13" spans="1:9" ht="22.5" hidden="1">
      <c r="A13" s="33"/>
      <c r="B13" s="23" t="s">
        <v>12</v>
      </c>
      <c r="C13" s="64"/>
      <c r="D13" s="12"/>
      <c r="E13" s="11"/>
      <c r="F13" s="38"/>
      <c r="G13" s="44" t="e">
        <f t="shared" si="0"/>
        <v>#DIV/0!</v>
      </c>
    </row>
    <row r="14" spans="1:9" s="3" customFormat="1">
      <c r="A14" s="34" t="s">
        <v>49</v>
      </c>
      <c r="B14" s="24" t="s">
        <v>13</v>
      </c>
      <c r="C14" s="64">
        <v>383.3</v>
      </c>
      <c r="D14" s="12">
        <v>420</v>
      </c>
      <c r="E14" s="11">
        <v>281.89999999999998</v>
      </c>
      <c r="F14" s="38">
        <v>41.35</v>
      </c>
      <c r="G14" s="44">
        <f t="shared" si="0"/>
        <v>73.54552569788676</v>
      </c>
    </row>
    <row r="15" spans="1:9" ht="0.75" customHeight="1">
      <c r="A15" s="33"/>
      <c r="B15" s="24" t="s">
        <v>14</v>
      </c>
      <c r="C15" s="64"/>
      <c r="D15" s="12"/>
      <c r="E15" s="11"/>
      <c r="F15" s="38">
        <v>56.36</v>
      </c>
      <c r="G15" s="44" t="e">
        <f t="shared" si="0"/>
        <v>#DIV/0!</v>
      </c>
    </row>
    <row r="16" spans="1:9" ht="21.75" customHeight="1">
      <c r="A16" s="33" t="s">
        <v>50</v>
      </c>
      <c r="B16" s="24" t="s">
        <v>15</v>
      </c>
      <c r="C16" s="64">
        <v>866.7</v>
      </c>
      <c r="D16" s="12">
        <v>1289</v>
      </c>
      <c r="E16" s="11">
        <v>993.8</v>
      </c>
      <c r="F16" s="38">
        <f>E16/D16*100</f>
        <v>77.098525989138864</v>
      </c>
      <c r="G16" s="44">
        <f t="shared" si="0"/>
        <v>114.66482058382368</v>
      </c>
    </row>
    <row r="17" spans="1:9">
      <c r="A17" s="33" t="s">
        <v>51</v>
      </c>
      <c r="B17" s="24" t="s">
        <v>16</v>
      </c>
      <c r="C17" s="64">
        <v>119.5</v>
      </c>
      <c r="D17" s="12">
        <v>100.8</v>
      </c>
      <c r="E17" s="11">
        <v>97.1</v>
      </c>
      <c r="F17" s="38">
        <f>E17/D17*100</f>
        <v>96.329365079365076</v>
      </c>
      <c r="G17" s="44">
        <f t="shared" si="0"/>
        <v>81.255230125522999</v>
      </c>
    </row>
    <row r="18" spans="1:9" s="3" customFormat="1" ht="0.75" customHeight="1">
      <c r="A18" s="34"/>
      <c r="B18" s="24" t="s">
        <v>17</v>
      </c>
      <c r="C18" s="64"/>
      <c r="D18" s="12"/>
      <c r="E18" s="11"/>
      <c r="F18" s="38">
        <f>E19/D19*100</f>
        <v>37.809823563235781</v>
      </c>
      <c r="G18" s="44" t="e">
        <f t="shared" si="0"/>
        <v>#DIV/0!</v>
      </c>
    </row>
    <row r="19" spans="1:9" ht="12.75" customHeight="1">
      <c r="A19" s="33" t="s">
        <v>52</v>
      </c>
      <c r="B19" s="24" t="s">
        <v>18</v>
      </c>
      <c r="C19" s="65">
        <v>6969.7</v>
      </c>
      <c r="D19" s="12">
        <v>6608.6</v>
      </c>
      <c r="E19" s="11">
        <v>2498.6999999999998</v>
      </c>
      <c r="F19" s="38">
        <f>E19/D19*100</f>
        <v>37.809823563235781</v>
      </c>
      <c r="G19" s="44">
        <f t="shared" si="0"/>
        <v>35.850897456131541</v>
      </c>
      <c r="H19" s="69"/>
    </row>
    <row r="20" spans="1:9" hidden="1">
      <c r="A20" s="33"/>
      <c r="B20" s="24" t="s">
        <v>19</v>
      </c>
      <c r="C20" s="64"/>
      <c r="D20" s="12"/>
      <c r="E20" s="11"/>
      <c r="F20" s="38"/>
      <c r="G20" s="44" t="e">
        <f t="shared" si="0"/>
        <v>#DIV/0!</v>
      </c>
    </row>
    <row r="21" spans="1:9">
      <c r="A21" s="33" t="s">
        <v>53</v>
      </c>
      <c r="B21" s="24" t="s">
        <v>20</v>
      </c>
      <c r="C21" s="64">
        <v>626.5</v>
      </c>
      <c r="D21" s="12">
        <v>744.1</v>
      </c>
      <c r="E21" s="11">
        <v>512</v>
      </c>
      <c r="F21" s="38">
        <f>E21/D21*100</f>
        <v>68.807955919903236</v>
      </c>
      <c r="G21" s="44">
        <f t="shared" si="0"/>
        <v>81.723862729449323</v>
      </c>
    </row>
    <row r="22" spans="1:9">
      <c r="A22" s="33" t="s">
        <v>54</v>
      </c>
      <c r="B22" s="24" t="s">
        <v>21</v>
      </c>
      <c r="C22" s="64">
        <v>161.80000000000001</v>
      </c>
      <c r="D22" s="12">
        <v>97</v>
      </c>
      <c r="E22" s="11">
        <v>105.6</v>
      </c>
      <c r="F22" s="38">
        <f>E22/D22*100</f>
        <v>108.8659793814433</v>
      </c>
      <c r="G22" s="44">
        <f t="shared" si="0"/>
        <v>65.265760197775023</v>
      </c>
    </row>
    <row r="23" spans="1:9">
      <c r="A23" s="33" t="s">
        <v>55</v>
      </c>
      <c r="B23" s="25" t="s">
        <v>33</v>
      </c>
      <c r="C23" s="66">
        <f>C24+C25+C28</f>
        <v>118270.70000000001</v>
      </c>
      <c r="D23" s="15">
        <f>D24+D25+D26+D27+D28</f>
        <v>160523.5</v>
      </c>
      <c r="E23" s="15">
        <f>E24+E25+E26+E27+E28</f>
        <v>108361.227</v>
      </c>
      <c r="F23" s="37">
        <f>E23/D23*100</f>
        <v>67.504899282659551</v>
      </c>
      <c r="G23" s="44">
        <f t="shared" si="0"/>
        <v>91.621362687461897</v>
      </c>
      <c r="H23" s="8"/>
    </row>
    <row r="24" spans="1:9" ht="24" customHeight="1">
      <c r="A24" s="33"/>
      <c r="B24" s="24" t="s">
        <v>22</v>
      </c>
      <c r="C24" s="64">
        <v>80.599999999999994</v>
      </c>
      <c r="D24" s="12">
        <v>461.1</v>
      </c>
      <c r="E24" s="11">
        <v>362.22699999999998</v>
      </c>
      <c r="F24" s="38">
        <f>E24/D24*100</f>
        <v>78.557145955324216</v>
      </c>
      <c r="G24" s="44">
        <f t="shared" si="0"/>
        <v>449.4131513647643</v>
      </c>
    </row>
    <row r="25" spans="1:9" ht="23.25" customHeight="1">
      <c r="A25" s="33"/>
      <c r="B25" s="26" t="s">
        <v>43</v>
      </c>
      <c r="C25" s="67">
        <v>120151.5</v>
      </c>
      <c r="D25" s="12">
        <v>160445.9</v>
      </c>
      <c r="E25" s="11">
        <v>108382.5</v>
      </c>
      <c r="F25" s="38">
        <f>E25/D25*100</f>
        <v>67.550806845173355</v>
      </c>
      <c r="G25" s="44">
        <f t="shared" si="0"/>
        <v>90.204866356225267</v>
      </c>
    </row>
    <row r="26" spans="1:9" ht="16.5" hidden="1" customHeight="1">
      <c r="A26" s="33"/>
      <c r="B26" s="27" t="s">
        <v>41</v>
      </c>
      <c r="C26" s="67"/>
      <c r="D26" s="12"/>
      <c r="E26" s="11"/>
      <c r="F26" s="38"/>
      <c r="G26" s="44" t="e">
        <f t="shared" si="0"/>
        <v>#DIV/0!</v>
      </c>
    </row>
    <row r="27" spans="1:9" ht="0.75" customHeight="1">
      <c r="A27" s="33"/>
      <c r="B27" s="24" t="s">
        <v>30</v>
      </c>
      <c r="C27" s="64"/>
      <c r="D27" s="12"/>
      <c r="E27" s="11"/>
      <c r="F27" s="38"/>
      <c r="G27" s="44" t="e">
        <f t="shared" si="0"/>
        <v>#DIV/0!</v>
      </c>
    </row>
    <row r="28" spans="1:9" ht="27" customHeight="1">
      <c r="A28" s="33"/>
      <c r="B28" s="24" t="s">
        <v>31</v>
      </c>
      <c r="C28" s="64">
        <v>-1961.4</v>
      </c>
      <c r="D28" s="12">
        <v>-383.5</v>
      </c>
      <c r="E28" s="11">
        <v>-383.5</v>
      </c>
      <c r="F28" s="38">
        <v>100</v>
      </c>
      <c r="G28" s="44">
        <f t="shared" si="0"/>
        <v>19.552360558784539</v>
      </c>
    </row>
    <row r="29" spans="1:9">
      <c r="A29" s="33"/>
      <c r="B29" s="28" t="s">
        <v>34</v>
      </c>
      <c r="C29" s="45">
        <f>C8+C23</f>
        <v>140426.6</v>
      </c>
      <c r="D29" s="15">
        <f>D8+D23</f>
        <v>198980.4</v>
      </c>
      <c r="E29" s="15">
        <f>E8+E23</f>
        <v>136475.427</v>
      </c>
      <c r="F29" s="39">
        <f>E29/D29*100</f>
        <v>68.587371922058665</v>
      </c>
      <c r="G29" s="44">
        <f t="shared" si="0"/>
        <v>97.186307295056622</v>
      </c>
      <c r="H29" s="14"/>
      <c r="I29" s="1"/>
    </row>
    <row r="30" spans="1:9">
      <c r="A30" s="33"/>
      <c r="B30" s="78" t="s">
        <v>1</v>
      </c>
      <c r="C30" s="78"/>
      <c r="D30" s="78"/>
      <c r="E30" s="78"/>
      <c r="F30" s="78"/>
      <c r="G30" s="33"/>
      <c r="H30" s="1"/>
      <c r="I30" s="1"/>
    </row>
    <row r="31" spans="1:9">
      <c r="A31" s="47" t="s">
        <v>57</v>
      </c>
      <c r="B31" s="25" t="s">
        <v>0</v>
      </c>
      <c r="C31" s="54">
        <f>SUM(C32:C37)</f>
        <v>15496.599999999999</v>
      </c>
      <c r="D31" s="16">
        <f>SUM(D32:D37)</f>
        <v>21897.599999999999</v>
      </c>
      <c r="E31" s="16">
        <f>SUM(E32:E37)</f>
        <v>15272.699999999999</v>
      </c>
      <c r="F31" s="39">
        <f t="shared" ref="F31:F67" si="1">E31/D31*100</f>
        <v>69.745999561595795</v>
      </c>
      <c r="G31" s="56">
        <f>E31/C31*100</f>
        <v>98.555166939844867</v>
      </c>
      <c r="H31" s="1"/>
      <c r="I31" s="1"/>
    </row>
    <row r="32" spans="1:9" ht="33.75">
      <c r="A32" s="46" t="s">
        <v>58</v>
      </c>
      <c r="B32" s="30" t="s">
        <v>63</v>
      </c>
      <c r="C32" s="52">
        <v>675</v>
      </c>
      <c r="D32" s="17">
        <v>992.1</v>
      </c>
      <c r="E32" s="18">
        <v>716.8</v>
      </c>
      <c r="F32" s="51"/>
      <c r="G32" s="57"/>
      <c r="H32" s="1"/>
      <c r="I32" s="1"/>
    </row>
    <row r="33" spans="1:9" ht="33.75">
      <c r="A33" s="46" t="s">
        <v>59</v>
      </c>
      <c r="B33" s="30" t="s">
        <v>64</v>
      </c>
      <c r="C33" s="52">
        <v>9968.9</v>
      </c>
      <c r="D33" s="17">
        <v>14335.5</v>
      </c>
      <c r="E33" s="18">
        <v>9927.5</v>
      </c>
      <c r="F33" s="51"/>
      <c r="G33" s="57"/>
      <c r="H33" s="1"/>
      <c r="I33" s="1"/>
    </row>
    <row r="34" spans="1:9">
      <c r="A34" s="46" t="s">
        <v>118</v>
      </c>
      <c r="B34" s="30" t="s">
        <v>119</v>
      </c>
      <c r="C34" s="52"/>
      <c r="D34" s="17">
        <v>19.399999999999999</v>
      </c>
      <c r="E34" s="18">
        <v>13.1</v>
      </c>
      <c r="F34" s="51"/>
      <c r="G34" s="57"/>
      <c r="H34" s="1"/>
      <c r="I34" s="1"/>
    </row>
    <row r="35" spans="1:9" ht="22.5">
      <c r="A35" s="46" t="s">
        <v>60</v>
      </c>
      <c r="B35" s="30" t="s">
        <v>65</v>
      </c>
      <c r="C35" s="52">
        <v>3085.2</v>
      </c>
      <c r="D35" s="17">
        <v>4301</v>
      </c>
      <c r="E35" s="18">
        <v>3109.4</v>
      </c>
      <c r="F35" s="51"/>
      <c r="G35" s="57"/>
      <c r="H35" s="1"/>
      <c r="I35" s="1"/>
    </row>
    <row r="36" spans="1:9">
      <c r="A36" s="46" t="s">
        <v>61</v>
      </c>
      <c r="B36" s="30" t="s">
        <v>66</v>
      </c>
      <c r="C36" s="52"/>
      <c r="D36" s="17">
        <v>10</v>
      </c>
      <c r="E36" s="18"/>
      <c r="F36" s="51"/>
      <c r="G36" s="57"/>
      <c r="H36" s="1"/>
      <c r="I36" s="1"/>
    </row>
    <row r="37" spans="1:9">
      <c r="A37" s="46" t="s">
        <v>62</v>
      </c>
      <c r="B37" s="30" t="s">
        <v>67</v>
      </c>
      <c r="C37" s="52">
        <v>1767.5</v>
      </c>
      <c r="D37" s="17">
        <v>2239.6</v>
      </c>
      <c r="E37" s="18">
        <v>1505.9</v>
      </c>
      <c r="F37" s="51"/>
      <c r="G37" s="57"/>
      <c r="H37" s="1"/>
      <c r="I37" s="1"/>
    </row>
    <row r="38" spans="1:9" ht="12" customHeight="1">
      <c r="A38" s="47" t="s">
        <v>69</v>
      </c>
      <c r="B38" s="25" t="s">
        <v>26</v>
      </c>
      <c r="C38" s="54">
        <f>C39</f>
        <v>800.7</v>
      </c>
      <c r="D38" s="16">
        <f>D39</f>
        <v>1284.0999999999999</v>
      </c>
      <c r="E38" s="16">
        <f>E39</f>
        <v>774</v>
      </c>
      <c r="F38" s="39">
        <f t="shared" si="1"/>
        <v>60.275679464216189</v>
      </c>
      <c r="G38" s="56">
        <f t="shared" ref="G38:G67" si="2">E38/C38*100</f>
        <v>96.665417759460468</v>
      </c>
      <c r="H38" s="1"/>
      <c r="I38" s="1"/>
    </row>
    <row r="39" spans="1:9" ht="33.75">
      <c r="A39" s="48" t="s">
        <v>71</v>
      </c>
      <c r="B39" s="30" t="s">
        <v>68</v>
      </c>
      <c r="C39" s="52">
        <v>800.7</v>
      </c>
      <c r="D39" s="18">
        <v>1284.0999999999999</v>
      </c>
      <c r="E39" s="18">
        <v>774</v>
      </c>
      <c r="F39" s="40"/>
      <c r="G39" s="57"/>
      <c r="H39" s="1"/>
      <c r="I39" s="1"/>
    </row>
    <row r="40" spans="1:9">
      <c r="A40" s="47" t="s">
        <v>70</v>
      </c>
      <c r="B40" s="25" t="s">
        <v>5</v>
      </c>
      <c r="C40" s="54">
        <f>SUM(C41:C43)</f>
        <v>1022.5999999999999</v>
      </c>
      <c r="D40" s="16">
        <f>SUM(D41:D43)</f>
        <v>10833.400000000001</v>
      </c>
      <c r="E40" s="16">
        <f>SUM(E41:E43)</f>
        <v>3930.0000000000005</v>
      </c>
      <c r="F40" s="39">
        <f t="shared" si="1"/>
        <v>36.276699835693314</v>
      </c>
      <c r="G40" s="56">
        <f t="shared" si="2"/>
        <v>384.31449247017417</v>
      </c>
      <c r="H40" s="1"/>
      <c r="I40" s="1"/>
    </row>
    <row r="41" spans="1:9">
      <c r="A41" s="46" t="s">
        <v>72</v>
      </c>
      <c r="B41" s="30" t="s">
        <v>98</v>
      </c>
      <c r="C41" s="52"/>
      <c r="D41" s="18">
        <v>697.5</v>
      </c>
      <c r="E41" s="19">
        <v>378.4</v>
      </c>
      <c r="F41" s="51"/>
      <c r="G41" s="56"/>
      <c r="H41" s="1"/>
      <c r="I41" s="1"/>
    </row>
    <row r="42" spans="1:9">
      <c r="A42" s="46" t="s">
        <v>73</v>
      </c>
      <c r="B42" s="30" t="s">
        <v>99</v>
      </c>
      <c r="C42" s="52">
        <v>994.8</v>
      </c>
      <c r="D42" s="18">
        <v>9986.2000000000007</v>
      </c>
      <c r="E42" s="19">
        <v>3430.8</v>
      </c>
      <c r="F42" s="51"/>
      <c r="G42" s="56"/>
      <c r="H42" s="1"/>
      <c r="I42" s="1"/>
    </row>
    <row r="43" spans="1:9">
      <c r="A43" s="46" t="s">
        <v>74</v>
      </c>
      <c r="B43" s="30" t="s">
        <v>100</v>
      </c>
      <c r="C43" s="52">
        <v>27.8</v>
      </c>
      <c r="D43" s="18">
        <v>149.69999999999999</v>
      </c>
      <c r="E43" s="19">
        <v>120.8</v>
      </c>
      <c r="F43" s="51"/>
      <c r="G43" s="57"/>
      <c r="H43" s="1"/>
      <c r="I43" s="1"/>
    </row>
    <row r="44" spans="1:9">
      <c r="A44" s="47" t="s">
        <v>75</v>
      </c>
      <c r="B44" s="25" t="s">
        <v>7</v>
      </c>
      <c r="C44" s="54">
        <f>C45</f>
        <v>341.7</v>
      </c>
      <c r="D44" s="16">
        <f>D45</f>
        <v>58</v>
      </c>
      <c r="E44" s="16">
        <f>E45</f>
        <v>30.7</v>
      </c>
      <c r="F44" s="39">
        <f t="shared" si="1"/>
        <v>52.931034482758619</v>
      </c>
      <c r="G44" s="56">
        <f t="shared" si="2"/>
        <v>8.9844893181153065</v>
      </c>
      <c r="H44" s="1"/>
      <c r="I44" s="1"/>
    </row>
    <row r="45" spans="1:9">
      <c r="A45" s="46" t="s">
        <v>76</v>
      </c>
      <c r="B45" s="49" t="s">
        <v>101</v>
      </c>
      <c r="C45" s="52">
        <v>341.7</v>
      </c>
      <c r="D45" s="18">
        <v>58</v>
      </c>
      <c r="E45" s="19">
        <v>30.7</v>
      </c>
      <c r="F45" s="40"/>
      <c r="G45" s="57"/>
      <c r="H45" s="1"/>
      <c r="I45" s="1"/>
    </row>
    <row r="46" spans="1:9">
      <c r="A46" s="47" t="s">
        <v>77</v>
      </c>
      <c r="B46" s="25" t="s">
        <v>23</v>
      </c>
      <c r="C46" s="72">
        <f>SUM(C47:C50)</f>
        <v>105000.2</v>
      </c>
      <c r="D46" s="16">
        <f>SUM(D47:D50)</f>
        <v>144053.70000000001</v>
      </c>
      <c r="E46" s="16">
        <f>SUM(E47:E50)</f>
        <v>98757.5</v>
      </c>
      <c r="F46" s="39">
        <f t="shared" si="1"/>
        <v>68.556031535462111</v>
      </c>
      <c r="G46" s="56">
        <f t="shared" si="2"/>
        <v>94.054582753175708</v>
      </c>
      <c r="H46" s="1"/>
      <c r="I46" s="1"/>
    </row>
    <row r="47" spans="1:9">
      <c r="A47" s="48" t="s">
        <v>78</v>
      </c>
      <c r="B47" s="49" t="s">
        <v>102</v>
      </c>
      <c r="C47" s="52">
        <v>22749.200000000001</v>
      </c>
      <c r="D47" s="19">
        <v>29469.200000000001</v>
      </c>
      <c r="E47" s="18">
        <v>18882.8</v>
      </c>
      <c r="F47" s="40"/>
      <c r="G47" s="57"/>
      <c r="H47" s="1"/>
      <c r="I47" s="1"/>
    </row>
    <row r="48" spans="1:9">
      <c r="A48" s="48" t="s">
        <v>79</v>
      </c>
      <c r="B48" s="49" t="s">
        <v>103</v>
      </c>
      <c r="C48" s="52">
        <v>77337.3</v>
      </c>
      <c r="D48" s="19">
        <v>107670.1</v>
      </c>
      <c r="E48" s="18">
        <v>74995.3</v>
      </c>
      <c r="F48" s="40"/>
      <c r="G48" s="57"/>
      <c r="H48" s="1"/>
      <c r="I48" s="1"/>
    </row>
    <row r="49" spans="1:9">
      <c r="A49" s="48" t="s">
        <v>80</v>
      </c>
      <c r="B49" s="49" t="s">
        <v>104</v>
      </c>
      <c r="C49" s="52">
        <v>171.7</v>
      </c>
      <c r="D49" s="19">
        <v>612.1</v>
      </c>
      <c r="E49" s="18">
        <v>412.7</v>
      </c>
      <c r="F49" s="40"/>
      <c r="G49" s="57"/>
      <c r="H49" s="1"/>
      <c r="I49" s="1"/>
    </row>
    <row r="50" spans="1:9">
      <c r="A50" s="48" t="s">
        <v>81</v>
      </c>
      <c r="B50" s="49" t="s">
        <v>105</v>
      </c>
      <c r="C50" s="52">
        <v>4742</v>
      </c>
      <c r="D50" s="19">
        <v>6302.3</v>
      </c>
      <c r="E50" s="18">
        <v>4466.7</v>
      </c>
      <c r="F50" s="40"/>
      <c r="G50" s="57"/>
      <c r="H50" s="1"/>
      <c r="I50" s="1"/>
    </row>
    <row r="51" spans="1:9">
      <c r="A51" s="47" t="s">
        <v>82</v>
      </c>
      <c r="B51" s="25" t="s">
        <v>35</v>
      </c>
      <c r="C51" s="72">
        <f>SUM(C52:C53)</f>
        <v>17977</v>
      </c>
      <c r="D51" s="16">
        <f>SUM(D52:D53)</f>
        <v>21318.799999999999</v>
      </c>
      <c r="E51" s="16">
        <f>SUM(E52:E53)</f>
        <v>16620.3</v>
      </c>
      <c r="F51" s="39">
        <f t="shared" si="1"/>
        <v>77.9607670225341</v>
      </c>
      <c r="G51" s="56">
        <f t="shared" si="2"/>
        <v>92.453134560827721</v>
      </c>
      <c r="H51" s="1"/>
      <c r="I51" s="1"/>
    </row>
    <row r="52" spans="1:9">
      <c r="A52" s="48" t="s">
        <v>83</v>
      </c>
      <c r="B52" s="30" t="s">
        <v>106</v>
      </c>
      <c r="C52" s="52">
        <v>16823.2</v>
      </c>
      <c r="D52" s="18">
        <v>19649.599999999999</v>
      </c>
      <c r="E52" s="18">
        <v>15406.2</v>
      </c>
      <c r="F52" s="40"/>
      <c r="G52" s="57"/>
      <c r="H52" s="1"/>
      <c r="I52" s="1"/>
    </row>
    <row r="53" spans="1:9">
      <c r="A53" s="48" t="s">
        <v>84</v>
      </c>
      <c r="B53" s="30" t="s">
        <v>107</v>
      </c>
      <c r="C53" s="52">
        <v>1153.8</v>
      </c>
      <c r="D53" s="18">
        <v>1669.2</v>
      </c>
      <c r="E53" s="18">
        <v>1214.0999999999999</v>
      </c>
      <c r="F53" s="40"/>
      <c r="G53" s="57"/>
      <c r="H53" s="73"/>
      <c r="I53" s="1"/>
    </row>
    <row r="54" spans="1:9">
      <c r="A54" s="47" t="s">
        <v>85</v>
      </c>
      <c r="B54" s="25" t="s">
        <v>24</v>
      </c>
      <c r="C54" s="54">
        <f>SUM(C55:C57)</f>
        <v>2262.9</v>
      </c>
      <c r="D54" s="16">
        <f>SUM(D55:D57)</f>
        <v>3365.8</v>
      </c>
      <c r="E54" s="16">
        <f>SUM(E55:E57)</f>
        <v>1870.6999999999998</v>
      </c>
      <c r="F54" s="39">
        <f t="shared" si="1"/>
        <v>55.57965416839977</v>
      </c>
      <c r="G54" s="56">
        <f t="shared" si="2"/>
        <v>82.668257545627284</v>
      </c>
      <c r="H54" s="1"/>
      <c r="I54" s="1"/>
    </row>
    <row r="55" spans="1:9">
      <c r="A55" s="48" t="s">
        <v>86</v>
      </c>
      <c r="B55" s="30" t="s">
        <v>108</v>
      </c>
      <c r="C55" s="52">
        <v>117.2</v>
      </c>
      <c r="D55" s="18">
        <v>120.8</v>
      </c>
      <c r="E55" s="18">
        <v>90.8</v>
      </c>
      <c r="F55" s="40"/>
      <c r="G55" s="57"/>
      <c r="H55" s="1"/>
      <c r="I55" s="1"/>
    </row>
    <row r="56" spans="1:9">
      <c r="A56" s="48" t="s">
        <v>87</v>
      </c>
      <c r="B56" s="30" t="s">
        <v>109</v>
      </c>
      <c r="C56" s="52">
        <v>1736.5</v>
      </c>
      <c r="D56" s="18">
        <v>2532.3000000000002</v>
      </c>
      <c r="E56" s="18">
        <v>1399.8</v>
      </c>
      <c r="F56" s="40"/>
      <c r="G56" s="57"/>
      <c r="H56" s="1"/>
      <c r="I56" s="1"/>
    </row>
    <row r="57" spans="1:9">
      <c r="A57" s="48" t="s">
        <v>88</v>
      </c>
      <c r="B57" s="30" t="s">
        <v>110</v>
      </c>
      <c r="C57" s="52">
        <v>409.2</v>
      </c>
      <c r="D57" s="18">
        <v>712.7</v>
      </c>
      <c r="E57" s="18">
        <v>380.1</v>
      </c>
      <c r="F57" s="40"/>
      <c r="G57" s="57"/>
      <c r="H57" s="1"/>
      <c r="I57" s="1"/>
    </row>
    <row r="58" spans="1:9">
      <c r="A58" s="47" t="s">
        <v>89</v>
      </c>
      <c r="B58" s="25" t="s">
        <v>36</v>
      </c>
      <c r="C58" s="54">
        <f>C59</f>
        <v>33</v>
      </c>
      <c r="D58" s="16">
        <f>D59</f>
        <v>130</v>
      </c>
      <c r="E58" s="16">
        <f>E59</f>
        <v>82.2</v>
      </c>
      <c r="F58" s="39">
        <f t="shared" si="1"/>
        <v>63.230769230769234</v>
      </c>
      <c r="G58" s="56">
        <f t="shared" si="2"/>
        <v>249.09090909090912</v>
      </c>
      <c r="H58" s="1"/>
      <c r="I58" s="1"/>
    </row>
    <row r="59" spans="1:9">
      <c r="A59" s="48" t="s">
        <v>90</v>
      </c>
      <c r="B59" s="49" t="s">
        <v>111</v>
      </c>
      <c r="C59" s="52">
        <v>33</v>
      </c>
      <c r="D59" s="18">
        <v>130</v>
      </c>
      <c r="E59" s="18">
        <v>82.2</v>
      </c>
      <c r="F59" s="40"/>
      <c r="G59" s="57"/>
      <c r="H59" s="1"/>
      <c r="I59" s="1"/>
    </row>
    <row r="60" spans="1:9">
      <c r="A60" s="47" t="s">
        <v>91</v>
      </c>
      <c r="B60" s="25" t="s">
        <v>37</v>
      </c>
      <c r="C60" s="54">
        <f>C61</f>
        <v>25</v>
      </c>
      <c r="D60" s="16">
        <f>D61</f>
        <v>303.89999999999998</v>
      </c>
      <c r="E60" s="16">
        <f>E61</f>
        <v>303.89999999999998</v>
      </c>
      <c r="F60" s="39">
        <f t="shared" si="1"/>
        <v>100</v>
      </c>
      <c r="G60" s="56">
        <f t="shared" si="2"/>
        <v>1215.5999999999999</v>
      </c>
      <c r="H60" s="1"/>
      <c r="I60" s="1"/>
    </row>
    <row r="61" spans="1:9">
      <c r="A61" s="48" t="s">
        <v>92</v>
      </c>
      <c r="B61" s="49" t="s">
        <v>112</v>
      </c>
      <c r="C61" s="52">
        <v>25</v>
      </c>
      <c r="D61" s="18">
        <v>303.89999999999998</v>
      </c>
      <c r="E61" s="18">
        <v>303.89999999999998</v>
      </c>
      <c r="F61" s="40"/>
      <c r="G61" s="57"/>
      <c r="H61" s="1"/>
      <c r="I61" s="1"/>
    </row>
    <row r="62" spans="1:9">
      <c r="A62" s="47" t="s">
        <v>93</v>
      </c>
      <c r="B62" s="25" t="s">
        <v>38</v>
      </c>
      <c r="C62" s="54">
        <f>C63</f>
        <v>6.1</v>
      </c>
      <c r="D62" s="16">
        <f>D63</f>
        <v>12.1</v>
      </c>
      <c r="E62" s="16">
        <f>E63</f>
        <v>0</v>
      </c>
      <c r="F62" s="39">
        <f t="shared" si="1"/>
        <v>0</v>
      </c>
      <c r="G62" s="56">
        <f t="shared" si="2"/>
        <v>0</v>
      </c>
      <c r="H62" s="1"/>
      <c r="I62" s="1"/>
    </row>
    <row r="63" spans="1:9" ht="22.5">
      <c r="A63" s="48" t="s">
        <v>94</v>
      </c>
      <c r="B63" s="49" t="s">
        <v>113</v>
      </c>
      <c r="C63" s="52">
        <v>6.1</v>
      </c>
      <c r="D63" s="18">
        <v>12.1</v>
      </c>
      <c r="E63" s="18"/>
      <c r="F63" s="40"/>
      <c r="G63" s="56"/>
      <c r="H63" s="1"/>
      <c r="I63" s="1"/>
    </row>
    <row r="64" spans="1:9" ht="22.5">
      <c r="A64" s="47" t="s">
        <v>95</v>
      </c>
      <c r="B64" s="25" t="s">
        <v>39</v>
      </c>
      <c r="C64" s="54">
        <f>C65</f>
        <v>566.79999999999995</v>
      </c>
      <c r="D64" s="16">
        <f>SUM(D65:D66)</f>
        <v>1012.6999999999999</v>
      </c>
      <c r="E64" s="16">
        <f>SUM(E65:E66)</f>
        <v>576.29999999999995</v>
      </c>
      <c r="F64" s="39">
        <f t="shared" si="1"/>
        <v>56.907277574800041</v>
      </c>
      <c r="G64" s="56">
        <f t="shared" si="2"/>
        <v>101.67607621736062</v>
      </c>
      <c r="H64" s="1"/>
      <c r="I64" s="1"/>
    </row>
    <row r="65" spans="1:9" ht="22.5">
      <c r="A65" s="48" t="s">
        <v>96</v>
      </c>
      <c r="B65" s="50" t="s">
        <v>114</v>
      </c>
      <c r="C65" s="53">
        <v>566.79999999999995</v>
      </c>
      <c r="D65" s="18">
        <v>784.8</v>
      </c>
      <c r="E65" s="18">
        <v>576.29999999999995</v>
      </c>
      <c r="F65" s="40"/>
      <c r="G65" s="57"/>
      <c r="H65" s="1"/>
      <c r="I65" s="1"/>
    </row>
    <row r="66" spans="1:9" ht="33.75">
      <c r="A66" s="48" t="s">
        <v>97</v>
      </c>
      <c r="B66" s="50" t="s">
        <v>115</v>
      </c>
      <c r="C66" s="53"/>
      <c r="D66" s="18">
        <v>227.9</v>
      </c>
      <c r="E66" s="18"/>
      <c r="F66" s="40"/>
      <c r="G66" s="56"/>
      <c r="H66" s="1"/>
      <c r="I66" s="1"/>
    </row>
    <row r="67" spans="1:9">
      <c r="A67" s="33"/>
      <c r="B67" s="28" t="s">
        <v>34</v>
      </c>
      <c r="C67" s="55">
        <f>C31+C38+C40+C44+C46+C51+C54+C58+C60+C62+C64</f>
        <v>143532.59999999998</v>
      </c>
      <c r="D67" s="16">
        <f>D31+D38+D40+D44+D46+D51+D54+D58+D60+D62+D64</f>
        <v>204270.1</v>
      </c>
      <c r="E67" s="16">
        <f>E31+E38+E40+E44+E46+E51+E54+E58+E60+E64</f>
        <v>138218.29999999999</v>
      </c>
      <c r="F67" s="39">
        <f t="shared" si="1"/>
        <v>67.66447952979901</v>
      </c>
      <c r="G67" s="56">
        <f t="shared" si="2"/>
        <v>96.297496178568494</v>
      </c>
      <c r="H67" s="14"/>
      <c r="I67" s="1"/>
    </row>
    <row r="68" spans="1:9">
      <c r="A68" s="33"/>
      <c r="B68" s="25" t="s">
        <v>27</v>
      </c>
      <c r="C68" s="63">
        <f>C29-C67</f>
        <v>-3105.9999999999709</v>
      </c>
      <c r="D68" s="16">
        <f>D29-D67</f>
        <v>-5289.7000000000116</v>
      </c>
      <c r="E68" s="16">
        <f>E29-E67</f>
        <v>-1742.8729999999923</v>
      </c>
      <c r="F68" s="40"/>
      <c r="G68" s="42"/>
      <c r="H68" s="13"/>
      <c r="I68" s="4"/>
    </row>
    <row r="69" spans="1:9">
      <c r="A69" s="33"/>
      <c r="B69" s="79" t="s">
        <v>40</v>
      </c>
      <c r="C69" s="79"/>
      <c r="D69" s="79"/>
      <c r="E69" s="79"/>
      <c r="F69" s="79"/>
      <c r="G69" s="33"/>
    </row>
    <row r="70" spans="1:9" s="5" customFormat="1">
      <c r="A70" s="35"/>
      <c r="B70" s="29" t="s">
        <v>28</v>
      </c>
      <c r="C70" s="29"/>
      <c r="D70" s="18"/>
      <c r="E70" s="18"/>
      <c r="F70" s="40"/>
      <c r="G70" s="35"/>
    </row>
    <row r="71" spans="1:9" ht="25.5" customHeight="1">
      <c r="A71" s="33"/>
      <c r="B71" s="30" t="s">
        <v>29</v>
      </c>
      <c r="C71" s="30"/>
      <c r="D71" s="18"/>
      <c r="E71" s="18"/>
      <c r="F71" s="40"/>
      <c r="G71" s="33"/>
    </row>
    <row r="72" spans="1:9" s="5" customFormat="1" ht="15.75" customHeight="1">
      <c r="A72" s="35"/>
      <c r="B72" s="29" t="s">
        <v>2</v>
      </c>
      <c r="C72" s="29"/>
      <c r="D72" s="18"/>
      <c r="E72" s="18"/>
      <c r="F72" s="40"/>
      <c r="G72" s="35"/>
    </row>
    <row r="73" spans="1:9" s="5" customFormat="1" ht="15.75" customHeight="1">
      <c r="A73" s="35"/>
      <c r="B73" s="29" t="s">
        <v>3</v>
      </c>
      <c r="C73" s="70">
        <v>3106</v>
      </c>
      <c r="D73" s="17">
        <v>3589.7</v>
      </c>
      <c r="E73" s="18">
        <v>42.9</v>
      </c>
      <c r="F73" s="40"/>
      <c r="G73" s="35"/>
    </row>
    <row r="74" spans="1:9" ht="12" thickBot="1">
      <c r="A74" s="62"/>
      <c r="B74" s="31" t="s">
        <v>34</v>
      </c>
      <c r="C74" s="71">
        <v>3106</v>
      </c>
      <c r="D74" s="20">
        <v>3589.7</v>
      </c>
      <c r="E74" s="20">
        <v>42.9</v>
      </c>
      <c r="F74" s="41"/>
      <c r="G74" s="33"/>
    </row>
    <row r="75" spans="1:9">
      <c r="G75" s="68"/>
    </row>
  </sheetData>
  <mergeCells count="4">
    <mergeCell ref="B1:F3"/>
    <mergeCell ref="B7:F7"/>
    <mergeCell ref="B30:F30"/>
    <mergeCell ref="B69:F69"/>
  </mergeCells>
  <printOptions horizontalCentered="1"/>
  <pageMargins left="0.59055118110236227" right="0.39370078740157483" top="0.55118110236220474" bottom="0.59055118110236227" header="0.59055118110236227" footer="0.51181102362204722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на подпись</vt:lpstr>
      <vt:lpstr>'на подпись'!Заголовки_для_печати</vt:lpstr>
      <vt:lpstr>'на подпись'!Область_печати</vt:lpstr>
    </vt:vector>
  </TitlesOfParts>
  <Company>Министерство финансов Саратовской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FinAdmin</dc:creator>
  <cp:lastModifiedBy>1</cp:lastModifiedBy>
  <cp:lastPrinted>2016-10-05T12:15:20Z</cp:lastPrinted>
  <dcterms:created xsi:type="dcterms:W3CDTF">2009-04-17T07:03:32Z</dcterms:created>
  <dcterms:modified xsi:type="dcterms:W3CDTF">2017-05-23T12:56:30Z</dcterms:modified>
</cp:coreProperties>
</file>